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ПР_2022\.Конкурс_документация\Рецензии\"/>
    </mc:Choice>
  </mc:AlternateContent>
  <xr:revisionPtr revIDLastSave="0" documentId="8_{62AA94AB-172A-4508-A593-7170D50CBBD2}" xr6:coauthVersionLast="47" xr6:coauthVersionMax="47" xr10:uidLastSave="{00000000-0000-0000-0000-000000000000}"/>
  <bookViews>
    <workbookView xWindow="2145" yWindow="1965" windowWidth="20625" windowHeight="13125" xr2:uid="{3F73B7B6-5BA1-4525-9C13-D12204E5C9C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0" i="1" l="1"/>
  <c r="Z20" i="1" s="1"/>
  <c r="AL18" i="1"/>
  <c r="AL19" i="1"/>
  <c r="AL22" i="1"/>
  <c r="AL20" i="1"/>
  <c r="AL21" i="1"/>
  <c r="AL23" i="1"/>
  <c r="AL24" i="1"/>
  <c r="AL25" i="1"/>
  <c r="AL17" i="1"/>
  <c r="AL8" i="1"/>
  <c r="AL9" i="1"/>
  <c r="AL11" i="1"/>
  <c r="AL12" i="1"/>
  <c r="AL10" i="1"/>
  <c r="AL7" i="1"/>
  <c r="AL6" i="1"/>
  <c r="AL4" i="1"/>
  <c r="Y5" i="1"/>
  <c r="Z5" i="1" s="1"/>
  <c r="Y12" i="1"/>
  <c r="Z12" i="1" s="1"/>
  <c r="Y19" i="1"/>
  <c r="Z19" i="1" s="1"/>
  <c r="Y25" i="1"/>
  <c r="Z25" i="1" s="1"/>
  <c r="Y24" i="1"/>
  <c r="Z24" i="1" s="1"/>
  <c r="Y11" i="1"/>
  <c r="Z11" i="1" s="1"/>
  <c r="Y13" i="1"/>
  <c r="Z13" i="1" s="1"/>
  <c r="Y9" i="1"/>
  <c r="Z9" i="1" s="1"/>
  <c r="Y4" i="1"/>
  <c r="Z4" i="1" s="1"/>
  <c r="Y17" i="1"/>
  <c r="Z17" i="1" s="1"/>
  <c r="Y10" i="1"/>
  <c r="Z10" i="1" s="1"/>
  <c r="Y6" i="1"/>
  <c r="Z6" i="1" s="1"/>
  <c r="Y18" i="1"/>
  <c r="Z18" i="1" s="1"/>
  <c r="Y21" i="1"/>
  <c r="Z21" i="1" s="1"/>
  <c r="Y23" i="1"/>
  <c r="Z23" i="1" s="1"/>
  <c r="Y8" i="1"/>
  <c r="Z8" i="1" s="1"/>
  <c r="Y22" i="1"/>
  <c r="Z22" i="1" s="1"/>
  <c r="Y7" i="1"/>
  <c r="Z7" i="1" s="1"/>
  <c r="AM24" i="1" l="1"/>
  <c r="AM17" i="1"/>
  <c r="AM18" i="1"/>
  <c r="AM9" i="1"/>
  <c r="AM10" i="1"/>
  <c r="AM25" i="1"/>
  <c r="AM20" i="1"/>
  <c r="AM19" i="1"/>
  <c r="AM23" i="1"/>
  <c r="AM21" i="1"/>
  <c r="AM6" i="1"/>
  <c r="AM13" i="1"/>
  <c r="AM22" i="1"/>
  <c r="AM12" i="1"/>
  <c r="AM4" i="1"/>
  <c r="AM11" i="1"/>
  <c r="AM7" i="1"/>
  <c r="AM8" i="1"/>
  <c r="AM5" i="1"/>
</calcChain>
</file>

<file path=xl/sharedStrings.xml><?xml version="1.0" encoding="utf-8"?>
<sst xmlns="http://schemas.openxmlformats.org/spreadsheetml/2006/main" count="276" uniqueCount="190">
  <si>
    <t>Назва роботи</t>
  </si>
  <si>
    <t>Модель підсистеми побудови маршруту мобільного робота при наявності перешкод</t>
  </si>
  <si>
    <t xml:space="preserve">Система комп'ютерного моделювання фізико-хімічних процесів на просторово-неоднорідній поверхні </t>
  </si>
  <si>
    <t>Комп’ютерне проєктування мікро- та наносхем з мажоритарною логікою</t>
  </si>
  <si>
    <t xml:space="preserve">Оптимізація конструкції верстатного пристрою з використанням комплексу ANSYS Workbench </t>
  </si>
  <si>
    <t xml:space="preserve">Дослідження впливу жорсткості верстатів із паралельною кінематикою на результати фрезерування деталей складної геометричної форми </t>
  </si>
  <si>
    <t>Розроблення цифрової моделі та процесу складання токарного верстата</t>
  </si>
  <si>
    <t>Моделювання управління системами за допомогою процесів нечіткої логіки</t>
  </si>
  <si>
    <t xml:space="preserve">Моделювання трафіку міжмашинної взаємодії в мережі Інтернету речей </t>
  </si>
  <si>
    <t xml:space="preserve">Розробка блоку управління роботою твердопаливного котла із використанням технології ІоТ </t>
  </si>
  <si>
    <t xml:space="preserve">Моделі для аналізу варіантів технологій складання виробів у машинобудуванні </t>
  </si>
  <si>
    <t xml:space="preserve">Комп’ютерне моделювання процесу розпилення рідини з метою інтенсифікації роботи карбонізаторів </t>
  </si>
  <si>
    <t xml:space="preserve">Розробка адаптивної навчально-тренувальної системи </t>
  </si>
  <si>
    <t xml:space="preserve">Моделювання роботи, контроль і візуалізація стану конвеєра та вантажу в online режимі </t>
  </si>
  <si>
    <t xml:space="preserve">Аналіз достовірності комп’ютерних симуляцій в програмному пакеті SOLIDWORKS Simulation </t>
  </si>
  <si>
    <t xml:space="preserve">Обгрунтування та дослідження технологічних параметрів процесу гідродинамічного розпушення мулу в дренажних колодязях </t>
  </si>
  <si>
    <t xml:space="preserve">Спосіб статичного балансування спеціальних токарних пристроїв в процесі проєктування із застосуванням SOLIDWORKS </t>
  </si>
  <si>
    <t xml:space="preserve">Моделювання культиватора для суцільного обробітку грунту </t>
  </si>
  <si>
    <t>Система стабілізації швидкості оберту привода електричного генератора</t>
  </si>
  <si>
    <t xml:space="preserve">Дослідження та розробка модуля САПР для побудови роликів стрічкового конвеєра </t>
  </si>
  <si>
    <t>№ п/п</t>
  </si>
  <si>
    <t>Шифр роботи</t>
  </si>
  <si>
    <t>Програмне забезпечення</t>
  </si>
  <si>
    <t>Заклад вищої освіти</t>
  </si>
  <si>
    <t>Дейкстра</t>
  </si>
  <si>
    <t>SurfaceSim</t>
  </si>
  <si>
    <t>Мажоритарні наносхеми</t>
  </si>
  <si>
    <t>Fixture_design</t>
  </si>
  <si>
    <t>Платформа Стюарта</t>
  </si>
  <si>
    <t>Токарний верстат</t>
  </si>
  <si>
    <t>Нечіткі процеси</t>
  </si>
  <si>
    <t>МТМВвМІР</t>
  </si>
  <si>
    <t>Гамма</t>
  </si>
  <si>
    <t>Omega</t>
  </si>
  <si>
    <t>vv7214</t>
  </si>
  <si>
    <t>Тренажер</t>
  </si>
  <si>
    <t>SCADA</t>
  </si>
  <si>
    <t>Симуляція навантаження</t>
  </si>
  <si>
    <t>SHE_SOA</t>
  </si>
  <si>
    <t>Балансування</t>
  </si>
  <si>
    <t>Культиватор</t>
  </si>
  <si>
    <t>швидкість оберту привода</t>
  </si>
  <si>
    <t>Конвеєрний ролик</t>
  </si>
  <si>
    <t>MATLAB</t>
  </si>
  <si>
    <t>На основі математичної моделі розроблено комп'ютерну програму</t>
  </si>
  <si>
    <t>Multisim та QCADesigner</t>
  </si>
  <si>
    <t>модель в Компас-3D, розрахунки в ANSYS</t>
  </si>
  <si>
    <t>SOLIDWORKS, ANSYS Workbench</t>
  </si>
  <si>
    <t>SOLIDWORKS</t>
  </si>
  <si>
    <t>Arduino IDE, C++</t>
  </si>
  <si>
    <t>математичне моделювання, теорія графів, C#</t>
  </si>
  <si>
    <t>ANSYS з CFD модулями, модель – Компас 3D</t>
  </si>
  <si>
    <t>моделювання навчальної системи для вивчення студентами дисципліни – C#</t>
  </si>
  <si>
    <t>TIA PORTAL від SIEMENS – мехатроніка</t>
  </si>
  <si>
    <t xml:space="preserve">SOLIDWORKS Simulation </t>
  </si>
  <si>
    <t>розробка пристрою, 3D-моделювання</t>
  </si>
  <si>
    <t xml:space="preserve">SOLIDWORKS </t>
  </si>
  <si>
    <t>MATLAB+Simulink</t>
  </si>
  <si>
    <t>SOLIDWORKS, VBA</t>
  </si>
  <si>
    <t>Харківський національний автомобільно-дорожній університет</t>
  </si>
  <si>
    <t>Автор роботи</t>
  </si>
  <si>
    <t>Контактні дані автора роботи</t>
  </si>
  <si>
    <t>1. Тел. "+380997734511", "sulchakov2017@gmail.com"; 2. Тел. "+380664346755", "qullyne88@gmail.com"</t>
  </si>
  <si>
    <t>Контактні дані керівника роботи</t>
  </si>
  <si>
    <t>Гурко Олександр Геннадійович</t>
  </si>
  <si>
    <t>"066-757-29-52", "gurko@khadi.kharkov.ua"</t>
  </si>
  <si>
    <t>ДВНЗ «Приазовський державний технічний університет»</t>
  </si>
  <si>
    <t>Павловський Іван Анатолійович</t>
  </si>
  <si>
    <t>"096-948-5252", e-mail:  "jock2905@gmail.com"</t>
  </si>
  <si>
    <t>Гранкін Денис Вікторович</t>
  </si>
  <si>
    <t>тел."(0629)44-65-11", "097-787-0045", e-mail: "pstu511a@gmail.com"</t>
  </si>
  <si>
    <t>Національний авіаційний університет</t>
  </si>
  <si>
    <t>Нагайченко Олександр Олегович</t>
  </si>
  <si>
    <t>"093 974 16 34", e-mail: "6937694@stud.nau.edu.ua"</t>
  </si>
  <si>
    <t>Мельник Олександр Степанович</t>
  </si>
  <si>
    <t>тел. "0672130308", e-mail: "olexandr.melnyk@npp.nau.edu.ua"</t>
  </si>
  <si>
    <t>Сумський  державний  університет</t>
  </si>
  <si>
    <t>Макаренко Дмитро Юрійович</t>
  </si>
  <si>
    <t>тел. "050-877-61-98"</t>
  </si>
  <si>
    <t>Євтухов Артем Віталійович</t>
  </si>
  <si>
    <t>Беседін Максим Євгенович</t>
  </si>
  <si>
    <t>Іванов Віталій Олександрович</t>
  </si>
  <si>
    <t>"+38-066-488-03-19; ivanov@tmvi.sumdu.edu.ua"</t>
  </si>
  <si>
    <t>Мошна Аліна Сергіївна</t>
  </si>
  <si>
    <t>"(095)160-08-33; alinamosnaa923@gmail.com"</t>
  </si>
  <si>
    <t>Алєксєєв Олександр Миколайович</t>
  </si>
  <si>
    <t>095-460-88-03; o.alekseev@tmvi.sumdu.edu.ua</t>
  </si>
  <si>
    <t>Харківського національного автомобільно-дорожнього університету</t>
  </si>
  <si>
    <t>Богдан Сергій Євгенійович</t>
  </si>
  <si>
    <t>097-025-28-46; sergeybohdan2018@gmail.com</t>
  </si>
  <si>
    <t>Козачок Лариса Миколаївна</t>
  </si>
  <si>
    <t>095-647-93-31; inf_appl-math@ukr.net</t>
  </si>
  <si>
    <t>+380676752587;sofiia.panchak.knm.2018@lpnu.ua</t>
  </si>
  <si>
    <t>+380673378560; Oleksandr.I.Belei@lpnu.ua</t>
  </si>
  <si>
    <t>НУБІП України, ВСП "Рівненський фаховий коледж", бакалаврат</t>
  </si>
  <si>
    <t>Самолюк Віталій Петрович</t>
  </si>
  <si>
    <t>"+380978355765; samolyuk.vitalik7@gmail.com"</t>
  </si>
  <si>
    <t>Кот Василь Васильович</t>
  </si>
  <si>
    <t>+380674286263; kotpm04@ukr.net</t>
  </si>
  <si>
    <t>Сумський державний університет</t>
  </si>
  <si>
    <t>Захарова Анна Миколаївна</t>
  </si>
  <si>
    <t>+380507700215; zaanna@ukr.net</t>
  </si>
  <si>
    <t>Лавров Євгеній Анатолійович</t>
  </si>
  <si>
    <t>+380506913733; prof_lavrov@hotmail.com</t>
  </si>
  <si>
    <t xml:space="preserve">Національний університет харчових технологій </t>
  </si>
  <si>
    <t>1. Товстолужський Дмитро Сергійович; 2. Година Ярослав Юрійович</t>
  </si>
  <si>
    <t>Пономаренко Віталій Васильович</t>
  </si>
  <si>
    <t>"1) 093 875 2877; 2) 066 767 4426"</t>
  </si>
  <si>
    <t>"0979484720"</t>
  </si>
  <si>
    <t>Дніпровський національний університет імені Олеся Гончара</t>
  </si>
  <si>
    <t>Книш Михайло Вячеславович</t>
  </si>
  <si>
    <t>0689127107; mishadnepr347@gmail.com</t>
  </si>
  <si>
    <t>Гук Наталія Анатоліївна</t>
  </si>
  <si>
    <t>Криворізький національний університет</t>
  </si>
  <si>
    <t>Дмитрієва Віолетта Геннадіївна</t>
  </si>
  <si>
    <t>Тиханський Михайло Петрович</t>
  </si>
  <si>
    <t>Луцький національний технічний університет</t>
  </si>
  <si>
    <t xml:space="preserve">Сичук Віктор Анатолійович </t>
  </si>
  <si>
    <t>0958963810; svamator@gmail.com</t>
  </si>
  <si>
    <t>Національний університет водного господарства і природокористування (м. Рівне)</t>
  </si>
  <si>
    <t>Шешуков Владислав Вячеславович</t>
  </si>
  <si>
    <t>"+380938432081; sheshukov_m20@nuwm.edu.ua"</t>
  </si>
  <si>
    <t>Сиротинський Олександр Артемович</t>
  </si>
  <si>
    <t>Хмельницький національний університет</t>
  </si>
  <si>
    <t>"+380677677344; tkachukv.p@gmail.com"</t>
  </si>
  <si>
    <t>"+380966977452"</t>
  </si>
  <si>
    <t>Ткачук Віталій Павлович</t>
  </si>
  <si>
    <t>Мойпанюк Дмитро</t>
  </si>
  <si>
    <t>Шляховий Сергій</t>
  </si>
  <si>
    <t>"+380976878801"</t>
  </si>
  <si>
    <t>Мартинюк Андрій Віталійович</t>
  </si>
  <si>
    <t>"+380979970497; avmart@khmnu.edu.ua"</t>
  </si>
  <si>
    <t>Харківський національний автомобльно-дорожній університет</t>
  </si>
  <si>
    <t>Мамедов Рінат Ільгарович</t>
  </si>
  <si>
    <t>0507110084; renatmamedov77@gmail.com</t>
  </si>
  <si>
    <t>Біньковська Анжела Борисівна</t>
  </si>
  <si>
    <t>"0503018746; ab.binkovskaya@gmail.com"</t>
  </si>
  <si>
    <t xml:space="preserve">Золотар Дмитро Олександрович </t>
  </si>
  <si>
    <t>Хруцький Андрій Олександрович</t>
  </si>
  <si>
    <t>khrutskiy@knu.edu.ua, 0681770586</t>
  </si>
  <si>
    <t>Dima.zolotar.99@gmail.com, тел. 0964744855</t>
  </si>
  <si>
    <t>Патенти</t>
  </si>
  <si>
    <t>Впровадження</t>
  </si>
  <si>
    <t>-</t>
  </si>
  <si>
    <t>Акт, навч. процес</t>
  </si>
  <si>
    <t>Патент?</t>
  </si>
  <si>
    <t>violettadmitriev@gmail.com; "0974989478"</t>
  </si>
  <si>
    <t>tykhansky@khu.edu.ua; "0677925186"</t>
  </si>
  <si>
    <t>1. "0967588597; bogdan.bigun2000@gmail.com"; 2. "+380953392584, nedilska.milena@gmail.com".</t>
  </si>
  <si>
    <t>095-358-38-35; evtuhov.a@tmvi.sumdu.edu.ua</t>
  </si>
  <si>
    <t>0675656071; natalyguk29@gmail.com</t>
  </si>
  <si>
    <t>"+380932846221"; besedin.maks2014@gmail.com</t>
  </si>
  <si>
    <t>o.a.sirotinsky@nuwm.edu.ua; +380977989409</t>
  </si>
  <si>
    <t>Сума балів</t>
  </si>
  <si>
    <t>МІСЦЕ</t>
  </si>
  <si>
    <t>бали з врахуванням публікацій та впровадження</t>
  </si>
  <si>
    <t>Бали членів журі за презентацію (протоколи)</t>
  </si>
  <si>
    <t>Сумарний бал рецензентів</t>
  </si>
  <si>
    <t>Рецензія №1</t>
  </si>
  <si>
    <t>Рецензія №2</t>
  </si>
  <si>
    <t>Рецензія №3</t>
  </si>
  <si>
    <t>Бали рецензентів</t>
  </si>
  <si>
    <t>В зв'язку з загибеллю студента у м. Маріуполь, за погодженням з рецензентами роботи, вирішено не зменшувати бали за відсутність презентації</t>
  </si>
  <si>
    <t>Член журі №1</t>
  </si>
  <si>
    <t>Член журі №2</t>
  </si>
  <si>
    <t>Член журі №3</t>
  </si>
  <si>
    <t>Член журі №4</t>
  </si>
  <si>
    <t>Член журі №5</t>
  </si>
  <si>
    <t>Член журі №6</t>
  </si>
  <si>
    <t>Член журі №7</t>
  </si>
  <si>
    <t>Член журі №8</t>
  </si>
  <si>
    <t>Член журі №9</t>
  </si>
  <si>
    <t>Член журі №10</t>
  </si>
  <si>
    <t>Член журі №11</t>
  </si>
  <si>
    <t>Встановлено наявність академічного плагіату. Робота знята з конкурсу</t>
  </si>
  <si>
    <t>Приховано</t>
  </si>
  <si>
    <t>1.Бігун Богдан Віталійович;              2. Недільська Мілена Андріївна</t>
  </si>
  <si>
    <t>Опубліковані тези</t>
  </si>
  <si>
    <t>Опубліковані тези (6 шт.), акт впровадження</t>
  </si>
  <si>
    <t>Опубліковані тези, акт впровадження</t>
  </si>
  <si>
    <t>Акт впровадження</t>
  </si>
  <si>
    <t>Керівник роботи</t>
  </si>
  <si>
    <t>Стаття SCOPUS, опубл.тези, метод., акт впровадження</t>
  </si>
  <si>
    <t>Стаття, виступи на конференціях</t>
  </si>
  <si>
    <t>Номінація "Комп'ютерне моделювання"</t>
  </si>
  <si>
    <t>Номінація "Системи автоматизованого проєктування (CAD/CAM/CAE)"</t>
  </si>
  <si>
    <t>Додаткові бали при оцінюванні роботи</t>
  </si>
  <si>
    <t>Середній бал за презентацію</t>
  </si>
  <si>
    <t>Опубліковані тези (3 шт.)</t>
  </si>
  <si>
    <t>Сульчаков Ярослав Євгенович, Жмакін Олексій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</si>
</sst>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Arial Black"/>
      <family val="2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textRotation="90" wrapText="1"/>
    </xf>
    <xf numFmtId="0" fontId="12" fillId="0" borderId="3" xfId="0" applyFont="1" applyBorder="1" applyAlignment="1">
      <alignment horizontal="center" textRotation="90" wrapText="1"/>
    </xf>
    <xf numFmtId="0" fontId="10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ma.zolotar.99@gmail.com,%20&#1090;&#1077;&#1083;.%200964744855" TargetMode="External"/><Relationship Id="rId2" Type="http://schemas.openxmlformats.org/officeDocument/2006/relationships/hyperlink" Target="mailto:khrutskiy@knu.edu.ua,%200681770586" TargetMode="External"/><Relationship Id="rId1" Type="http://schemas.openxmlformats.org/officeDocument/2006/relationships/hyperlink" Target="mailto:o.a.sirotinsky@nuwm.edu.ua;%20+38097798940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ykhansky@khu.edu.ua;%20%220677925186%22" TargetMode="External"/><Relationship Id="rId4" Type="http://schemas.openxmlformats.org/officeDocument/2006/relationships/hyperlink" Target="mailto:violettadmitriev@gmail.com;%20%220974989478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D3E8-A340-44B3-B056-42C19BAA7554}">
  <sheetPr>
    <pageSetUpPr fitToPage="1"/>
  </sheetPr>
  <dimension ref="A1:AM32"/>
  <sheetViews>
    <sheetView tabSelected="1" zoomScale="55" zoomScaleNormal="55" workbookViewId="0">
      <pane xSplit="4" topLeftCell="F1" activePane="topRight" state="frozen"/>
      <selection pane="topRight" activeCell="F2" sqref="F2"/>
    </sheetView>
  </sheetViews>
  <sheetFormatPr defaultRowHeight="15" x14ac:dyDescent="0.25"/>
  <cols>
    <col min="1" max="1" width="10.42578125" customWidth="1"/>
    <col min="2" max="2" width="8.85546875" style="1" hidden="1" customWidth="1"/>
    <col min="3" max="3" width="64.42578125" style="4" customWidth="1"/>
    <col min="4" max="4" width="18.140625" style="1" customWidth="1"/>
    <col min="5" max="5" width="30.140625" hidden="1" customWidth="1"/>
    <col min="6" max="6" width="43.7109375" customWidth="1"/>
    <col min="7" max="7" width="39.7109375" customWidth="1"/>
    <col min="8" max="8" width="2.140625" hidden="1" customWidth="1"/>
    <col min="9" max="9" width="31.140625" style="2" customWidth="1"/>
    <col min="10" max="10" width="40.85546875" hidden="1" customWidth="1"/>
    <col min="11" max="11" width="23.28515625" customWidth="1"/>
    <col min="12" max="12" width="20.7109375" hidden="1" customWidth="1"/>
    <col min="13" max="13" width="10.140625" hidden="1" customWidth="1"/>
    <col min="14" max="14" width="5.42578125" customWidth="1"/>
    <col min="15" max="15" width="5.5703125" customWidth="1"/>
    <col min="16" max="16" width="6" customWidth="1"/>
    <col min="17" max="24" width="3.7109375" hidden="1" customWidth="1"/>
    <col min="25" max="26" width="8.28515625" style="3" customWidth="1"/>
    <col min="27" max="37" width="4.85546875" style="10" customWidth="1"/>
    <col min="38" max="38" width="7.42578125" customWidth="1"/>
  </cols>
  <sheetData>
    <row r="1" spans="1:39" ht="1.5" hidden="1" customHeight="1" x14ac:dyDescent="0.25"/>
    <row r="2" spans="1:39" ht="105" customHeight="1" x14ac:dyDescent="0.25">
      <c r="A2" s="32" t="s">
        <v>184</v>
      </c>
      <c r="B2" s="32"/>
      <c r="C2" s="32"/>
      <c r="D2" s="32"/>
      <c r="N2" s="27" t="s">
        <v>158</v>
      </c>
      <c r="O2" s="27" t="s">
        <v>159</v>
      </c>
      <c r="P2" s="27" t="s">
        <v>160</v>
      </c>
      <c r="Q2" s="27"/>
      <c r="R2" s="27"/>
      <c r="S2" s="27"/>
      <c r="T2" s="27"/>
      <c r="U2" s="27"/>
      <c r="V2" s="27"/>
      <c r="W2" s="27"/>
      <c r="X2" s="27"/>
      <c r="Y2" s="27" t="s">
        <v>157</v>
      </c>
      <c r="Z2" s="30" t="s">
        <v>155</v>
      </c>
      <c r="AA2" s="28" t="s">
        <v>163</v>
      </c>
      <c r="AB2" s="27" t="s">
        <v>164</v>
      </c>
      <c r="AC2" s="27" t="s">
        <v>165</v>
      </c>
      <c r="AD2" s="27" t="s">
        <v>166</v>
      </c>
      <c r="AE2" s="27" t="s">
        <v>167</v>
      </c>
      <c r="AF2" s="27" t="s">
        <v>168</v>
      </c>
      <c r="AG2" s="27" t="s">
        <v>169</v>
      </c>
      <c r="AH2" s="27" t="s">
        <v>170</v>
      </c>
      <c r="AI2" s="27" t="s">
        <v>171</v>
      </c>
      <c r="AJ2" s="27" t="s">
        <v>172</v>
      </c>
      <c r="AK2" s="27" t="s">
        <v>173</v>
      </c>
      <c r="AL2" s="17" t="s">
        <v>187</v>
      </c>
      <c r="AM2" s="18" t="s">
        <v>153</v>
      </c>
    </row>
    <row r="3" spans="1:39" ht="56.25" customHeight="1" x14ac:dyDescent="0.25">
      <c r="A3" s="9" t="s">
        <v>154</v>
      </c>
      <c r="B3" s="23" t="s">
        <v>20</v>
      </c>
      <c r="C3" s="23" t="s">
        <v>0</v>
      </c>
      <c r="D3" s="23" t="s">
        <v>21</v>
      </c>
      <c r="E3" s="23" t="s">
        <v>22</v>
      </c>
      <c r="F3" s="23" t="s">
        <v>23</v>
      </c>
      <c r="G3" s="23" t="s">
        <v>60</v>
      </c>
      <c r="H3" s="23" t="s">
        <v>61</v>
      </c>
      <c r="I3" s="23" t="s">
        <v>181</v>
      </c>
      <c r="J3" s="23" t="s">
        <v>63</v>
      </c>
      <c r="K3" s="23" t="s">
        <v>186</v>
      </c>
      <c r="L3" s="23" t="s">
        <v>142</v>
      </c>
      <c r="M3" s="23" t="s">
        <v>141</v>
      </c>
      <c r="N3" s="33" t="s">
        <v>161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24"/>
      <c r="Z3" s="24"/>
      <c r="AA3" s="33" t="s">
        <v>156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25"/>
      <c r="AM3" s="25"/>
    </row>
    <row r="4" spans="1:39" ht="70.150000000000006" customHeight="1" x14ac:dyDescent="0.25">
      <c r="A4" s="29">
        <v>1</v>
      </c>
      <c r="B4" s="20">
        <v>10</v>
      </c>
      <c r="C4" s="8" t="s">
        <v>10</v>
      </c>
      <c r="D4" s="19" t="s">
        <v>33</v>
      </c>
      <c r="E4" s="15" t="s">
        <v>50</v>
      </c>
      <c r="F4" s="8" t="s">
        <v>99</v>
      </c>
      <c r="G4" s="8" t="s">
        <v>100</v>
      </c>
      <c r="H4" s="8" t="s">
        <v>101</v>
      </c>
      <c r="I4" s="8" t="s">
        <v>102</v>
      </c>
      <c r="J4" s="8" t="s">
        <v>103</v>
      </c>
      <c r="K4" s="19" t="s">
        <v>182</v>
      </c>
      <c r="L4" s="19" t="s">
        <v>144</v>
      </c>
      <c r="M4" s="19" t="s">
        <v>143</v>
      </c>
      <c r="N4" s="11">
        <v>49</v>
      </c>
      <c r="O4" s="11">
        <v>62</v>
      </c>
      <c r="P4" s="11">
        <v>48</v>
      </c>
      <c r="Q4" s="11"/>
      <c r="R4" s="11"/>
      <c r="S4" s="11"/>
      <c r="T4" s="5"/>
      <c r="U4" s="11"/>
      <c r="V4" s="11"/>
      <c r="W4" s="11"/>
      <c r="X4" s="5"/>
      <c r="Y4" s="11">
        <f>SUM(N4:W4)</f>
        <v>159</v>
      </c>
      <c r="Z4" s="11">
        <f>Y4+24+15+9</f>
        <v>207</v>
      </c>
      <c r="AA4" s="11">
        <v>16</v>
      </c>
      <c r="AB4" s="11">
        <v>14</v>
      </c>
      <c r="AC4" s="11">
        <v>14</v>
      </c>
      <c r="AD4" s="11">
        <v>10</v>
      </c>
      <c r="AE4" s="11">
        <v>20</v>
      </c>
      <c r="AF4" s="11">
        <v>13</v>
      </c>
      <c r="AG4" s="11">
        <v>13</v>
      </c>
      <c r="AH4" s="11">
        <v>16</v>
      </c>
      <c r="AI4" s="11">
        <v>15</v>
      </c>
      <c r="AJ4" s="11">
        <v>20</v>
      </c>
      <c r="AK4" s="11">
        <v>15</v>
      </c>
      <c r="AL4" s="13">
        <f>AVERAGE(AA4:AK4)</f>
        <v>15.090909090909092</v>
      </c>
      <c r="AM4" s="14">
        <f t="shared" ref="AM4:AM13" si="0">Z4+AL4</f>
        <v>222.09090909090909</v>
      </c>
    </row>
    <row r="5" spans="1:39" ht="57" customHeight="1" x14ac:dyDescent="0.25">
      <c r="A5" s="29">
        <v>1</v>
      </c>
      <c r="B5" s="20">
        <v>2</v>
      </c>
      <c r="C5" s="8" t="s">
        <v>2</v>
      </c>
      <c r="D5" s="19" t="s">
        <v>25</v>
      </c>
      <c r="E5" s="15" t="s">
        <v>44</v>
      </c>
      <c r="F5" s="8" t="s">
        <v>66</v>
      </c>
      <c r="G5" s="8" t="s">
        <v>67</v>
      </c>
      <c r="H5" s="8" t="s">
        <v>68</v>
      </c>
      <c r="I5" s="8" t="s">
        <v>69</v>
      </c>
      <c r="J5" s="8" t="s">
        <v>70</v>
      </c>
      <c r="K5" s="19" t="s">
        <v>188</v>
      </c>
      <c r="L5" s="19" t="s">
        <v>143</v>
      </c>
      <c r="M5" s="19" t="s">
        <v>143</v>
      </c>
      <c r="N5" s="11">
        <v>62</v>
      </c>
      <c r="O5" s="11">
        <v>67</v>
      </c>
      <c r="P5" s="11">
        <v>50</v>
      </c>
      <c r="Q5" s="11"/>
      <c r="R5" s="5"/>
      <c r="S5" s="11"/>
      <c r="T5" s="11"/>
      <c r="U5" s="11"/>
      <c r="V5" s="11"/>
      <c r="W5" s="11"/>
      <c r="X5" s="5"/>
      <c r="Y5" s="11">
        <f>SUM(N5:W5)</f>
        <v>179</v>
      </c>
      <c r="Z5" s="11">
        <f>Y5+9</f>
        <v>188</v>
      </c>
      <c r="AA5" s="40" t="s">
        <v>162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13">
        <v>20</v>
      </c>
      <c r="AM5" s="14">
        <f t="shared" si="0"/>
        <v>208</v>
      </c>
    </row>
    <row r="6" spans="1:39" ht="42.6" customHeight="1" x14ac:dyDescent="0.25">
      <c r="A6" s="29">
        <v>2</v>
      </c>
      <c r="B6" s="20">
        <v>13</v>
      </c>
      <c r="C6" s="8" t="s">
        <v>13</v>
      </c>
      <c r="D6" s="6" t="s">
        <v>36</v>
      </c>
      <c r="E6" s="15" t="s">
        <v>53</v>
      </c>
      <c r="F6" s="8" t="s">
        <v>113</v>
      </c>
      <c r="G6" s="8" t="s">
        <v>114</v>
      </c>
      <c r="H6" s="8" t="s">
        <v>146</v>
      </c>
      <c r="I6" s="8" t="s">
        <v>115</v>
      </c>
      <c r="J6" s="8" t="s">
        <v>147</v>
      </c>
      <c r="K6" s="6" t="s">
        <v>183</v>
      </c>
      <c r="L6" s="6" t="s">
        <v>143</v>
      </c>
      <c r="M6" s="6" t="s">
        <v>143</v>
      </c>
      <c r="N6" s="11">
        <v>68</v>
      </c>
      <c r="O6" s="11">
        <v>51</v>
      </c>
      <c r="P6" s="11">
        <v>55</v>
      </c>
      <c r="Q6" s="5"/>
      <c r="R6" s="11"/>
      <c r="S6" s="11"/>
      <c r="T6" s="11"/>
      <c r="U6" s="5"/>
      <c r="V6" s="11"/>
      <c r="W6" s="5"/>
      <c r="X6" s="11"/>
      <c r="Y6" s="11">
        <f>SUM(N6:X6)</f>
        <v>174</v>
      </c>
      <c r="Z6" s="11">
        <f>Y6+15</f>
        <v>189</v>
      </c>
      <c r="AA6" s="11">
        <v>20</v>
      </c>
      <c r="AB6" s="11">
        <v>16</v>
      </c>
      <c r="AC6" s="11">
        <v>16</v>
      </c>
      <c r="AD6" s="11">
        <v>20</v>
      </c>
      <c r="AE6" s="11">
        <v>17</v>
      </c>
      <c r="AF6" s="11">
        <v>18</v>
      </c>
      <c r="AG6" s="11">
        <v>15</v>
      </c>
      <c r="AH6" s="11">
        <v>20</v>
      </c>
      <c r="AI6" s="11">
        <v>20</v>
      </c>
      <c r="AJ6" s="11">
        <v>20</v>
      </c>
      <c r="AK6" s="11">
        <v>15</v>
      </c>
      <c r="AL6" s="13">
        <f>AVERAGE(AA6:AK6)</f>
        <v>17.90909090909091</v>
      </c>
      <c r="AM6" s="14">
        <f t="shared" si="0"/>
        <v>206.90909090909091</v>
      </c>
    </row>
    <row r="7" spans="1:39" ht="52.9" customHeight="1" x14ac:dyDescent="0.25">
      <c r="A7" s="29">
        <v>3</v>
      </c>
      <c r="B7" s="20">
        <v>1</v>
      </c>
      <c r="C7" s="8" t="s">
        <v>1</v>
      </c>
      <c r="D7" s="6" t="s">
        <v>24</v>
      </c>
      <c r="E7" s="15" t="s">
        <v>43</v>
      </c>
      <c r="F7" s="8" t="s">
        <v>59</v>
      </c>
      <c r="G7" s="8" t="s">
        <v>189</v>
      </c>
      <c r="H7" s="8" t="s">
        <v>62</v>
      </c>
      <c r="I7" s="16" t="s">
        <v>64</v>
      </c>
      <c r="J7" s="8" t="s">
        <v>65</v>
      </c>
      <c r="K7" s="6" t="s">
        <v>177</v>
      </c>
      <c r="L7" s="6" t="s">
        <v>143</v>
      </c>
      <c r="M7" s="6" t="s">
        <v>143</v>
      </c>
      <c r="N7" s="11">
        <v>58</v>
      </c>
      <c r="O7" s="11">
        <v>53</v>
      </c>
      <c r="P7" s="11">
        <v>62</v>
      </c>
      <c r="Q7" s="5"/>
      <c r="R7" s="11"/>
      <c r="S7" s="5"/>
      <c r="T7" s="11"/>
      <c r="U7" s="11"/>
      <c r="V7" s="11"/>
      <c r="W7" s="11"/>
      <c r="X7" s="5"/>
      <c r="Y7" s="11">
        <f>SUM(N7:W7)</f>
        <v>173</v>
      </c>
      <c r="Z7" s="11">
        <f>Y7+9</f>
        <v>182</v>
      </c>
      <c r="AA7" s="11">
        <v>16</v>
      </c>
      <c r="AB7" s="11">
        <v>16</v>
      </c>
      <c r="AC7" s="11">
        <v>14</v>
      </c>
      <c r="AD7" s="11">
        <v>15</v>
      </c>
      <c r="AE7" s="11">
        <v>19</v>
      </c>
      <c r="AF7" s="11" t="s">
        <v>143</v>
      </c>
      <c r="AG7" s="11">
        <v>15</v>
      </c>
      <c r="AH7" s="11">
        <v>16</v>
      </c>
      <c r="AI7" s="11">
        <v>15</v>
      </c>
      <c r="AJ7" s="11">
        <v>18</v>
      </c>
      <c r="AK7" s="11">
        <v>15</v>
      </c>
      <c r="AL7" s="13">
        <f>SUM(AA7:AK7)/10</f>
        <v>15.9</v>
      </c>
      <c r="AM7" s="14">
        <f t="shared" si="0"/>
        <v>197.9</v>
      </c>
    </row>
    <row r="8" spans="1:39" ht="62.45" customHeight="1" x14ac:dyDescent="0.25">
      <c r="A8" s="29">
        <v>4</v>
      </c>
      <c r="B8" s="20">
        <v>18</v>
      </c>
      <c r="C8" s="8" t="s">
        <v>18</v>
      </c>
      <c r="D8" s="6" t="s">
        <v>41</v>
      </c>
      <c r="E8" s="15" t="s">
        <v>57</v>
      </c>
      <c r="F8" s="8" t="s">
        <v>132</v>
      </c>
      <c r="G8" s="8" t="s">
        <v>133</v>
      </c>
      <c r="H8" s="8" t="s">
        <v>134</v>
      </c>
      <c r="I8" s="8" t="s">
        <v>135</v>
      </c>
      <c r="J8" s="8" t="s">
        <v>136</v>
      </c>
      <c r="K8" s="19" t="s">
        <v>177</v>
      </c>
      <c r="L8" s="6" t="s">
        <v>143</v>
      </c>
      <c r="M8" s="6" t="s">
        <v>143</v>
      </c>
      <c r="N8" s="11">
        <v>65</v>
      </c>
      <c r="O8" s="11">
        <v>56</v>
      </c>
      <c r="P8" s="11">
        <v>45</v>
      </c>
      <c r="Q8" s="5"/>
      <c r="R8" s="11"/>
      <c r="S8" s="11"/>
      <c r="T8" s="11"/>
      <c r="U8" s="11"/>
      <c r="V8" s="5"/>
      <c r="W8" s="5"/>
      <c r="X8" s="11"/>
      <c r="Y8" s="11">
        <f>SUM(N8:X8)</f>
        <v>166</v>
      </c>
      <c r="Z8" s="11">
        <f>Y8+9</f>
        <v>175</v>
      </c>
      <c r="AA8" s="11">
        <v>15</v>
      </c>
      <c r="AB8" s="11">
        <v>10</v>
      </c>
      <c r="AC8" s="11">
        <v>8</v>
      </c>
      <c r="AD8" s="11">
        <v>12</v>
      </c>
      <c r="AE8" s="11">
        <v>13</v>
      </c>
      <c r="AF8" s="11">
        <v>13</v>
      </c>
      <c r="AG8" s="11">
        <v>10</v>
      </c>
      <c r="AH8" s="11">
        <v>8</v>
      </c>
      <c r="AI8" s="11">
        <v>9</v>
      </c>
      <c r="AJ8" s="11">
        <v>17</v>
      </c>
      <c r="AK8" s="11">
        <v>10</v>
      </c>
      <c r="AL8" s="13">
        <f t="shared" ref="AL8:AL12" si="1">AVERAGE(AA8:AK8)</f>
        <v>11.363636363636363</v>
      </c>
      <c r="AM8" s="14">
        <f t="shared" si="0"/>
        <v>186.36363636363637</v>
      </c>
    </row>
    <row r="9" spans="1:39" ht="39.6" customHeight="1" x14ac:dyDescent="0.25">
      <c r="A9" s="29">
        <v>5</v>
      </c>
      <c r="B9" s="20">
        <v>9</v>
      </c>
      <c r="C9" s="8" t="s">
        <v>9</v>
      </c>
      <c r="D9" s="6" t="s">
        <v>32</v>
      </c>
      <c r="E9" s="15" t="s">
        <v>49</v>
      </c>
      <c r="F9" s="8" t="s">
        <v>94</v>
      </c>
      <c r="G9" s="8" t="s">
        <v>95</v>
      </c>
      <c r="H9" s="8" t="s">
        <v>96</v>
      </c>
      <c r="I9" s="8" t="s">
        <v>97</v>
      </c>
      <c r="J9" s="8" t="s">
        <v>98</v>
      </c>
      <c r="K9" s="19" t="s">
        <v>177</v>
      </c>
      <c r="L9" s="6" t="s">
        <v>143</v>
      </c>
      <c r="M9" s="6" t="s">
        <v>143</v>
      </c>
      <c r="N9" s="11">
        <v>58</v>
      </c>
      <c r="O9" s="11">
        <v>43</v>
      </c>
      <c r="P9" s="11">
        <v>62</v>
      </c>
      <c r="Q9" s="5"/>
      <c r="R9" s="11"/>
      <c r="S9" s="11"/>
      <c r="T9" s="11"/>
      <c r="U9" s="5"/>
      <c r="V9" s="11"/>
      <c r="W9" s="5"/>
      <c r="X9" s="11"/>
      <c r="Y9" s="11">
        <f>SUM(N9:X9)</f>
        <v>163</v>
      </c>
      <c r="Z9" s="11">
        <f>Y9+9</f>
        <v>172</v>
      </c>
      <c r="AA9" s="11">
        <v>10</v>
      </c>
      <c r="AB9" s="11">
        <v>10</v>
      </c>
      <c r="AC9" s="11">
        <v>8</v>
      </c>
      <c r="AD9" s="11">
        <v>13</v>
      </c>
      <c r="AE9" s="11">
        <v>13</v>
      </c>
      <c r="AF9" s="11">
        <v>15</v>
      </c>
      <c r="AG9" s="11">
        <v>10</v>
      </c>
      <c r="AH9" s="11">
        <v>8</v>
      </c>
      <c r="AI9" s="11">
        <v>8</v>
      </c>
      <c r="AJ9" s="11">
        <v>15</v>
      </c>
      <c r="AK9" s="11">
        <v>10</v>
      </c>
      <c r="AL9" s="13">
        <f t="shared" si="1"/>
        <v>10.909090909090908</v>
      </c>
      <c r="AM9" s="14">
        <f t="shared" si="0"/>
        <v>182.90909090909091</v>
      </c>
    </row>
    <row r="10" spans="1:39" ht="38.450000000000003" customHeight="1" x14ac:dyDescent="0.25">
      <c r="A10" s="29">
        <v>6</v>
      </c>
      <c r="B10" s="20">
        <v>12</v>
      </c>
      <c r="C10" s="8" t="s">
        <v>12</v>
      </c>
      <c r="D10" s="6" t="s">
        <v>35</v>
      </c>
      <c r="E10" s="15" t="s">
        <v>52</v>
      </c>
      <c r="F10" s="8" t="s">
        <v>109</v>
      </c>
      <c r="G10" s="8" t="s">
        <v>110</v>
      </c>
      <c r="H10" s="8" t="s">
        <v>111</v>
      </c>
      <c r="I10" s="8" t="s">
        <v>112</v>
      </c>
      <c r="J10" s="8" t="s">
        <v>150</v>
      </c>
      <c r="K10" s="19" t="s">
        <v>177</v>
      </c>
      <c r="L10" s="6"/>
      <c r="M10" s="6"/>
      <c r="N10" s="11">
        <v>60</v>
      </c>
      <c r="O10" s="11">
        <v>65</v>
      </c>
      <c r="P10" s="11">
        <v>45</v>
      </c>
      <c r="Q10" s="11"/>
      <c r="R10" s="11"/>
      <c r="S10" s="11"/>
      <c r="T10" s="11"/>
      <c r="U10" s="11"/>
      <c r="V10" s="5"/>
      <c r="W10" s="11"/>
      <c r="X10" s="5"/>
      <c r="Y10" s="11">
        <f>SUM(N10:W10)</f>
        <v>170</v>
      </c>
      <c r="Z10" s="11">
        <f>Y10+9</f>
        <v>179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3">
        <f t="shared" si="1"/>
        <v>0</v>
      </c>
      <c r="AM10" s="14">
        <f t="shared" si="0"/>
        <v>179</v>
      </c>
    </row>
    <row r="11" spans="1:39" ht="55.15" customHeight="1" x14ac:dyDescent="0.25">
      <c r="A11" s="29">
        <v>7</v>
      </c>
      <c r="B11" s="20">
        <v>7</v>
      </c>
      <c r="C11" s="8" t="s">
        <v>7</v>
      </c>
      <c r="D11" s="6" t="s">
        <v>30</v>
      </c>
      <c r="E11" s="15" t="s">
        <v>43</v>
      </c>
      <c r="F11" s="8" t="s">
        <v>87</v>
      </c>
      <c r="G11" s="8" t="s">
        <v>88</v>
      </c>
      <c r="H11" s="8" t="s">
        <v>89</v>
      </c>
      <c r="I11" s="8" t="s">
        <v>90</v>
      </c>
      <c r="J11" s="8" t="s">
        <v>91</v>
      </c>
      <c r="K11" s="6" t="s">
        <v>143</v>
      </c>
      <c r="L11" s="6" t="s">
        <v>143</v>
      </c>
      <c r="M11" s="6" t="s">
        <v>143</v>
      </c>
      <c r="N11" s="11">
        <v>46</v>
      </c>
      <c r="O11" s="11">
        <v>66</v>
      </c>
      <c r="P11" s="11">
        <v>56</v>
      </c>
      <c r="Q11" s="5"/>
      <c r="R11" s="5"/>
      <c r="S11" s="11"/>
      <c r="T11" s="11"/>
      <c r="U11" s="11"/>
      <c r="V11" s="11"/>
      <c r="W11" s="5"/>
      <c r="X11" s="11"/>
      <c r="Y11" s="11">
        <f>SUM(N11:X11)</f>
        <v>168</v>
      </c>
      <c r="Z11" s="11">
        <f>Y11</f>
        <v>168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3">
        <f t="shared" si="1"/>
        <v>0</v>
      </c>
      <c r="AM11" s="14">
        <f t="shared" si="0"/>
        <v>168</v>
      </c>
    </row>
    <row r="12" spans="1:39" ht="40.15" customHeight="1" x14ac:dyDescent="0.25">
      <c r="A12" s="29">
        <v>8</v>
      </c>
      <c r="B12" s="20">
        <v>3</v>
      </c>
      <c r="C12" s="8" t="s">
        <v>3</v>
      </c>
      <c r="D12" s="6" t="s">
        <v>26</v>
      </c>
      <c r="E12" s="15" t="s">
        <v>45</v>
      </c>
      <c r="F12" s="8" t="s">
        <v>71</v>
      </c>
      <c r="G12" s="8" t="s">
        <v>72</v>
      </c>
      <c r="H12" s="8" t="s">
        <v>73</v>
      </c>
      <c r="I12" s="8" t="s">
        <v>74</v>
      </c>
      <c r="J12" s="8" t="s">
        <v>75</v>
      </c>
      <c r="K12" s="6" t="s">
        <v>143</v>
      </c>
      <c r="L12" s="6" t="s">
        <v>143</v>
      </c>
      <c r="M12" s="6" t="s">
        <v>143</v>
      </c>
      <c r="N12" s="11">
        <v>60</v>
      </c>
      <c r="O12" s="11">
        <v>38</v>
      </c>
      <c r="P12" s="11">
        <v>57</v>
      </c>
      <c r="Q12" s="5"/>
      <c r="R12" s="11"/>
      <c r="S12" s="5"/>
      <c r="T12" s="11"/>
      <c r="U12" s="11"/>
      <c r="V12" s="11"/>
      <c r="W12" s="5"/>
      <c r="X12" s="11"/>
      <c r="Y12" s="11">
        <f>SUM(N12:X12)</f>
        <v>155</v>
      </c>
      <c r="Z12" s="11">
        <f>Y12</f>
        <v>155</v>
      </c>
      <c r="AA12" s="11">
        <v>10</v>
      </c>
      <c r="AB12" s="11">
        <v>10</v>
      </c>
      <c r="AC12" s="11">
        <v>8</v>
      </c>
      <c r="AD12" s="11">
        <v>8</v>
      </c>
      <c r="AE12" s="11">
        <v>12</v>
      </c>
      <c r="AF12" s="11">
        <v>10</v>
      </c>
      <c r="AG12" s="11">
        <v>10</v>
      </c>
      <c r="AH12" s="11">
        <v>8</v>
      </c>
      <c r="AI12" s="11">
        <v>7</v>
      </c>
      <c r="AJ12" s="11">
        <v>15</v>
      </c>
      <c r="AK12" s="11">
        <v>10</v>
      </c>
      <c r="AL12" s="13">
        <f t="shared" si="1"/>
        <v>9.8181818181818183</v>
      </c>
      <c r="AM12" s="14">
        <f t="shared" si="0"/>
        <v>164.81818181818181</v>
      </c>
    </row>
    <row r="13" spans="1:39" ht="39" customHeight="1" x14ac:dyDescent="0.25">
      <c r="A13" s="29">
        <v>9</v>
      </c>
      <c r="B13" s="20">
        <v>8</v>
      </c>
      <c r="C13" s="8" t="s">
        <v>8</v>
      </c>
      <c r="D13" s="6" t="s">
        <v>31</v>
      </c>
      <c r="E13" s="15" t="s">
        <v>43</v>
      </c>
      <c r="F13" s="15" t="s">
        <v>175</v>
      </c>
      <c r="G13" s="15" t="s">
        <v>175</v>
      </c>
      <c r="H13" s="8" t="s">
        <v>92</v>
      </c>
      <c r="I13" s="15" t="s">
        <v>175</v>
      </c>
      <c r="J13" s="8" t="s">
        <v>93</v>
      </c>
      <c r="K13" s="19" t="s">
        <v>177</v>
      </c>
      <c r="L13" s="6" t="s">
        <v>143</v>
      </c>
      <c r="M13" s="6" t="s">
        <v>143</v>
      </c>
      <c r="N13" s="11">
        <v>26</v>
      </c>
      <c r="O13" s="11">
        <v>28</v>
      </c>
      <c r="P13" s="11">
        <v>33</v>
      </c>
      <c r="Q13" s="5"/>
      <c r="R13" s="11"/>
      <c r="S13" s="11"/>
      <c r="T13" s="5"/>
      <c r="U13" s="11"/>
      <c r="V13" s="11"/>
      <c r="W13" s="5"/>
      <c r="X13" s="11"/>
      <c r="Y13" s="11">
        <f>SUM(N13:X13)</f>
        <v>87</v>
      </c>
      <c r="Z13" s="11">
        <f>Y13+9</f>
        <v>96</v>
      </c>
      <c r="AA13" s="35" t="s">
        <v>174</v>
      </c>
      <c r="AB13" s="36"/>
      <c r="AC13" s="36"/>
      <c r="AD13" s="36"/>
      <c r="AE13" s="36"/>
      <c r="AF13" s="36"/>
      <c r="AG13" s="36"/>
      <c r="AH13" s="36"/>
      <c r="AI13" s="36"/>
      <c r="AJ13" s="36"/>
      <c r="AK13" s="37"/>
      <c r="AL13" s="13">
        <v>0</v>
      </c>
      <c r="AM13" s="14">
        <f t="shared" si="0"/>
        <v>96</v>
      </c>
    </row>
    <row r="14" spans="1:39" ht="43.15" customHeight="1" x14ac:dyDescent="0.25">
      <c r="AM14" s="12"/>
    </row>
    <row r="15" spans="1:39" ht="105.6" customHeight="1" x14ac:dyDescent="0.35">
      <c r="A15" s="32" t="s">
        <v>185</v>
      </c>
      <c r="B15" s="32"/>
      <c r="C15" s="32"/>
      <c r="D15" s="32"/>
      <c r="E15" s="38"/>
      <c r="F15" s="39"/>
      <c r="N15" s="27" t="s">
        <v>158</v>
      </c>
      <c r="O15" s="27" t="s">
        <v>159</v>
      </c>
      <c r="P15" s="27" t="s">
        <v>160</v>
      </c>
      <c r="Q15" s="27"/>
      <c r="R15" s="27"/>
      <c r="S15" s="27"/>
      <c r="T15" s="27"/>
      <c r="U15" s="27"/>
      <c r="V15" s="27"/>
      <c r="W15" s="27"/>
      <c r="X15" s="27"/>
      <c r="Y15" s="27" t="s">
        <v>157</v>
      </c>
      <c r="Z15" s="31" t="s">
        <v>155</v>
      </c>
      <c r="AA15" s="28" t="s">
        <v>163</v>
      </c>
      <c r="AB15" s="27" t="s">
        <v>164</v>
      </c>
      <c r="AC15" s="27" t="s">
        <v>165</v>
      </c>
      <c r="AD15" s="27" t="s">
        <v>166</v>
      </c>
      <c r="AE15" s="27" t="s">
        <v>167</v>
      </c>
      <c r="AF15" s="27" t="s">
        <v>168</v>
      </c>
      <c r="AG15" s="27" t="s">
        <v>169</v>
      </c>
      <c r="AH15" s="27" t="s">
        <v>170</v>
      </c>
      <c r="AI15" s="27" t="s">
        <v>171</v>
      </c>
      <c r="AJ15" s="27" t="s">
        <v>172</v>
      </c>
      <c r="AK15" s="27" t="s">
        <v>173</v>
      </c>
      <c r="AL15" s="17" t="s">
        <v>187</v>
      </c>
      <c r="AM15" s="18" t="s">
        <v>153</v>
      </c>
    </row>
    <row r="16" spans="1:39" ht="57" customHeight="1" x14ac:dyDescent="0.25">
      <c r="A16" s="9" t="s">
        <v>154</v>
      </c>
      <c r="B16" s="23" t="s">
        <v>20</v>
      </c>
      <c r="C16" s="23" t="s">
        <v>0</v>
      </c>
      <c r="D16" s="23" t="s">
        <v>21</v>
      </c>
      <c r="E16" s="23" t="s">
        <v>22</v>
      </c>
      <c r="F16" s="23" t="s">
        <v>23</v>
      </c>
      <c r="G16" s="23" t="s">
        <v>60</v>
      </c>
      <c r="H16" s="23" t="s">
        <v>61</v>
      </c>
      <c r="I16" s="23" t="s">
        <v>181</v>
      </c>
      <c r="J16" s="23" t="s">
        <v>63</v>
      </c>
      <c r="K16" s="23" t="s">
        <v>186</v>
      </c>
      <c r="L16" s="23" t="s">
        <v>142</v>
      </c>
      <c r="M16" s="23" t="s">
        <v>141</v>
      </c>
      <c r="N16" s="33" t="s">
        <v>161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26"/>
      <c r="Z16" s="26"/>
      <c r="AA16" s="33" t="s">
        <v>156</v>
      </c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17"/>
      <c r="AM16" s="18"/>
    </row>
    <row r="17" spans="1:39" ht="53.45" customHeight="1" x14ac:dyDescent="0.25">
      <c r="A17" s="29">
        <v>1</v>
      </c>
      <c r="B17" s="21">
        <v>11</v>
      </c>
      <c r="C17" s="8" t="s">
        <v>11</v>
      </c>
      <c r="D17" s="6" t="s">
        <v>34</v>
      </c>
      <c r="E17" s="7" t="s">
        <v>51</v>
      </c>
      <c r="F17" s="8" t="s">
        <v>104</v>
      </c>
      <c r="G17" s="8" t="s">
        <v>105</v>
      </c>
      <c r="H17" s="8" t="s">
        <v>107</v>
      </c>
      <c r="I17" s="8" t="s">
        <v>106</v>
      </c>
      <c r="J17" s="8" t="s">
        <v>108</v>
      </c>
      <c r="K17" s="6" t="s">
        <v>178</v>
      </c>
      <c r="L17" s="6"/>
      <c r="M17" s="6" t="s">
        <v>143</v>
      </c>
      <c r="N17" s="11">
        <v>57</v>
      </c>
      <c r="O17" s="11">
        <v>68</v>
      </c>
      <c r="P17" s="11">
        <v>60</v>
      </c>
      <c r="Q17" s="11"/>
      <c r="S17" s="11"/>
      <c r="T17" s="5"/>
      <c r="U17" s="11"/>
      <c r="V17" s="11"/>
      <c r="W17" s="11"/>
      <c r="X17" s="11"/>
      <c r="Y17" s="11">
        <f t="shared" ref="Y17:Y25" si="2">SUM(N17:X17)</f>
        <v>185</v>
      </c>
      <c r="Z17" s="11">
        <f>Y17+15+9</f>
        <v>209</v>
      </c>
      <c r="AA17" s="11">
        <v>18</v>
      </c>
      <c r="AB17" s="11">
        <v>10</v>
      </c>
      <c r="AC17" s="11">
        <v>9</v>
      </c>
      <c r="AD17" s="11">
        <v>17</v>
      </c>
      <c r="AE17" s="11">
        <v>14</v>
      </c>
      <c r="AF17" s="11">
        <v>16</v>
      </c>
      <c r="AG17" s="11">
        <v>16</v>
      </c>
      <c r="AH17" s="11">
        <v>9</v>
      </c>
      <c r="AI17" s="11">
        <v>10</v>
      </c>
      <c r="AJ17" s="11">
        <v>20</v>
      </c>
      <c r="AK17" s="11">
        <v>10</v>
      </c>
      <c r="AL17" s="13">
        <f t="shared" ref="AL17:AL25" si="3">AVERAGE(AA17:AK17)</f>
        <v>13.545454545454545</v>
      </c>
      <c r="AM17" s="14">
        <f t="shared" ref="AM17:AM25" si="4">Z17+AL17</f>
        <v>222.54545454545453</v>
      </c>
    </row>
    <row r="18" spans="1:39" ht="48" customHeight="1" x14ac:dyDescent="0.25">
      <c r="A18" s="29">
        <v>2</v>
      </c>
      <c r="B18" s="21">
        <v>14</v>
      </c>
      <c r="C18" s="8" t="s">
        <v>14</v>
      </c>
      <c r="D18" s="6" t="s">
        <v>37</v>
      </c>
      <c r="E18" s="8" t="s">
        <v>54</v>
      </c>
      <c r="F18" s="8" t="s">
        <v>116</v>
      </c>
      <c r="G18" s="8" t="s">
        <v>176</v>
      </c>
      <c r="H18" s="8" t="s">
        <v>148</v>
      </c>
      <c r="I18" s="8" t="s">
        <v>117</v>
      </c>
      <c r="J18" s="8" t="s">
        <v>118</v>
      </c>
      <c r="K18" s="19" t="s">
        <v>179</v>
      </c>
      <c r="L18" s="6" t="s">
        <v>144</v>
      </c>
      <c r="M18" s="6" t="s">
        <v>143</v>
      </c>
      <c r="N18" s="11">
        <v>53</v>
      </c>
      <c r="O18" s="11">
        <v>54</v>
      </c>
      <c r="P18" s="11">
        <v>55</v>
      </c>
      <c r="Q18" s="11"/>
      <c r="R18" s="11"/>
      <c r="S18" s="11"/>
      <c r="T18" s="5"/>
      <c r="U18" s="11"/>
      <c r="V18" s="11"/>
      <c r="W18" s="11"/>
      <c r="Y18" s="11">
        <f>SUM(N18:W18)</f>
        <v>162</v>
      </c>
      <c r="Z18" s="11">
        <f>Y18+9+15</f>
        <v>186</v>
      </c>
      <c r="AA18" s="11">
        <v>16</v>
      </c>
      <c r="AB18" s="11">
        <v>16</v>
      </c>
      <c r="AC18" s="11">
        <v>14</v>
      </c>
      <c r="AD18" s="11">
        <v>13</v>
      </c>
      <c r="AE18" s="11">
        <v>18</v>
      </c>
      <c r="AF18" s="11">
        <v>15</v>
      </c>
      <c r="AG18" s="11">
        <v>13</v>
      </c>
      <c r="AH18" s="11">
        <v>12</v>
      </c>
      <c r="AI18" s="11">
        <v>13</v>
      </c>
      <c r="AJ18" s="11">
        <v>20</v>
      </c>
      <c r="AK18" s="11">
        <v>15</v>
      </c>
      <c r="AL18" s="13">
        <f t="shared" si="3"/>
        <v>15</v>
      </c>
      <c r="AM18" s="14">
        <f t="shared" si="4"/>
        <v>201</v>
      </c>
    </row>
    <row r="19" spans="1:39" ht="45.6" customHeight="1" x14ac:dyDescent="0.25">
      <c r="A19" s="29">
        <v>3</v>
      </c>
      <c r="B19" s="21">
        <v>4</v>
      </c>
      <c r="C19" s="8" t="s">
        <v>4</v>
      </c>
      <c r="D19" s="6" t="s">
        <v>27</v>
      </c>
      <c r="E19" s="15" t="s">
        <v>46</v>
      </c>
      <c r="F19" s="8" t="s">
        <v>76</v>
      </c>
      <c r="G19" s="8" t="s">
        <v>77</v>
      </c>
      <c r="H19" s="8" t="s">
        <v>78</v>
      </c>
      <c r="I19" s="8" t="s">
        <v>79</v>
      </c>
      <c r="J19" s="8" t="s">
        <v>149</v>
      </c>
      <c r="K19" s="19" t="s">
        <v>180</v>
      </c>
      <c r="L19" s="6" t="s">
        <v>144</v>
      </c>
      <c r="M19" s="6" t="s">
        <v>143</v>
      </c>
      <c r="N19" s="11">
        <v>52</v>
      </c>
      <c r="O19" s="11">
        <v>54</v>
      </c>
      <c r="P19" s="11">
        <v>51</v>
      </c>
      <c r="Q19" s="11"/>
      <c r="R19" s="11"/>
      <c r="S19" s="5"/>
      <c r="T19" s="5"/>
      <c r="U19" s="11"/>
      <c r="V19" s="11"/>
      <c r="W19" s="11"/>
      <c r="X19" s="11"/>
      <c r="Y19" s="11">
        <f t="shared" si="2"/>
        <v>157</v>
      </c>
      <c r="Z19" s="11">
        <f>Y19+15</f>
        <v>172</v>
      </c>
      <c r="AA19" s="11">
        <v>15</v>
      </c>
      <c r="AB19" s="11">
        <v>16</v>
      </c>
      <c r="AC19" s="11">
        <v>12</v>
      </c>
      <c r="AD19" s="11">
        <v>15</v>
      </c>
      <c r="AE19" s="11">
        <v>19</v>
      </c>
      <c r="AF19" s="11">
        <v>16</v>
      </c>
      <c r="AG19" s="11">
        <v>13</v>
      </c>
      <c r="AH19" s="11">
        <v>13</v>
      </c>
      <c r="AI19" s="11">
        <v>15</v>
      </c>
      <c r="AJ19" s="11">
        <v>20</v>
      </c>
      <c r="AK19" s="11">
        <v>15</v>
      </c>
      <c r="AL19" s="13">
        <f t="shared" si="3"/>
        <v>15.363636363636363</v>
      </c>
      <c r="AM19" s="14">
        <f t="shared" si="4"/>
        <v>187.36363636363637</v>
      </c>
    </row>
    <row r="20" spans="1:39" ht="54" customHeight="1" x14ac:dyDescent="0.25">
      <c r="A20" s="29">
        <v>4</v>
      </c>
      <c r="B20" s="21">
        <v>16</v>
      </c>
      <c r="C20" s="8" t="s">
        <v>16</v>
      </c>
      <c r="D20" s="6" t="s">
        <v>39</v>
      </c>
      <c r="E20" s="8" t="s">
        <v>56</v>
      </c>
      <c r="F20" s="8" t="s">
        <v>123</v>
      </c>
      <c r="G20" s="8" t="s">
        <v>127</v>
      </c>
      <c r="H20" s="8" t="s">
        <v>125</v>
      </c>
      <c r="I20" s="8" t="s">
        <v>126</v>
      </c>
      <c r="J20" s="8" t="s">
        <v>124</v>
      </c>
      <c r="K20" s="19" t="s">
        <v>180</v>
      </c>
      <c r="L20" s="6" t="s">
        <v>143</v>
      </c>
      <c r="M20" s="6" t="s">
        <v>145</v>
      </c>
      <c r="N20" s="11">
        <v>48</v>
      </c>
      <c r="O20" s="11">
        <v>49</v>
      </c>
      <c r="P20" s="11">
        <v>52</v>
      </c>
      <c r="Q20" s="22"/>
      <c r="R20" s="22"/>
      <c r="S20" s="22"/>
      <c r="T20" s="22"/>
      <c r="V20" s="22"/>
      <c r="W20" s="22"/>
      <c r="Y20" s="11">
        <f>SUM(N20:W20)</f>
        <v>149</v>
      </c>
      <c r="Z20" s="11">
        <f>Y20+15</f>
        <v>164</v>
      </c>
      <c r="AA20" s="11">
        <v>15</v>
      </c>
      <c r="AB20" s="11">
        <v>14</v>
      </c>
      <c r="AC20" s="11">
        <v>15</v>
      </c>
      <c r="AD20" s="11">
        <v>15</v>
      </c>
      <c r="AE20" s="11">
        <v>16</v>
      </c>
      <c r="AF20" s="11">
        <v>13</v>
      </c>
      <c r="AG20" s="11">
        <v>15</v>
      </c>
      <c r="AH20" s="11">
        <v>14</v>
      </c>
      <c r="AI20" s="11">
        <v>11</v>
      </c>
      <c r="AJ20" s="11">
        <v>18</v>
      </c>
      <c r="AK20" s="11">
        <v>15</v>
      </c>
      <c r="AL20" s="13">
        <f t="shared" si="3"/>
        <v>14.636363636363637</v>
      </c>
      <c r="AM20" s="14">
        <f t="shared" si="4"/>
        <v>178.63636363636363</v>
      </c>
    </row>
    <row r="21" spans="1:39" ht="57.6" customHeight="1" x14ac:dyDescent="0.25">
      <c r="A21" s="29">
        <v>4</v>
      </c>
      <c r="B21" s="21">
        <v>15</v>
      </c>
      <c r="C21" s="8" t="s">
        <v>15</v>
      </c>
      <c r="D21" s="6" t="s">
        <v>38</v>
      </c>
      <c r="E21" s="15" t="s">
        <v>55</v>
      </c>
      <c r="F21" s="8" t="s">
        <v>119</v>
      </c>
      <c r="G21" s="8" t="s">
        <v>120</v>
      </c>
      <c r="H21" s="8" t="s">
        <v>121</v>
      </c>
      <c r="I21" s="8" t="s">
        <v>122</v>
      </c>
      <c r="J21" s="8" t="s">
        <v>152</v>
      </c>
      <c r="K21" s="19" t="s">
        <v>180</v>
      </c>
      <c r="L21" s="6"/>
      <c r="M21" s="6" t="s">
        <v>145</v>
      </c>
      <c r="N21" s="11">
        <v>48</v>
      </c>
      <c r="O21" s="11">
        <v>50</v>
      </c>
      <c r="P21" s="11">
        <v>50</v>
      </c>
      <c r="Q21" s="11"/>
      <c r="R21" s="11"/>
      <c r="S21" s="11"/>
      <c r="T21" s="11"/>
      <c r="U21" s="5"/>
      <c r="V21" s="11"/>
      <c r="W21" s="11"/>
      <c r="X21" s="5"/>
      <c r="Y21" s="11">
        <f>SUM(N21:W21)</f>
        <v>148</v>
      </c>
      <c r="Z21" s="11">
        <f>Y21+15</f>
        <v>163</v>
      </c>
      <c r="AA21" s="11">
        <v>15</v>
      </c>
      <c r="AB21" s="11">
        <v>14</v>
      </c>
      <c r="AC21" s="11">
        <v>12</v>
      </c>
      <c r="AD21" s="11">
        <v>15</v>
      </c>
      <c r="AE21" s="11">
        <v>15</v>
      </c>
      <c r="AF21" s="11">
        <v>14</v>
      </c>
      <c r="AG21" s="11">
        <v>14</v>
      </c>
      <c r="AH21" s="11">
        <v>14</v>
      </c>
      <c r="AI21" s="11">
        <v>11</v>
      </c>
      <c r="AJ21" s="11">
        <v>17</v>
      </c>
      <c r="AK21" s="11">
        <v>15</v>
      </c>
      <c r="AL21" s="13">
        <f t="shared" si="3"/>
        <v>14.181818181818182</v>
      </c>
      <c r="AM21" s="14">
        <f t="shared" si="4"/>
        <v>177.18181818181819</v>
      </c>
    </row>
    <row r="22" spans="1:39" ht="43.9" customHeight="1" x14ac:dyDescent="0.25">
      <c r="A22" s="29">
        <v>4</v>
      </c>
      <c r="B22" s="21">
        <v>19</v>
      </c>
      <c r="C22" s="8" t="s">
        <v>19</v>
      </c>
      <c r="D22" s="6" t="s">
        <v>42</v>
      </c>
      <c r="E22" s="15" t="s">
        <v>58</v>
      </c>
      <c r="F22" s="8" t="s">
        <v>113</v>
      </c>
      <c r="G22" s="8" t="s">
        <v>137</v>
      </c>
      <c r="H22" s="8" t="s">
        <v>140</v>
      </c>
      <c r="I22" s="8" t="s">
        <v>138</v>
      </c>
      <c r="J22" s="8" t="s">
        <v>139</v>
      </c>
      <c r="K22" s="6" t="s">
        <v>143</v>
      </c>
      <c r="L22" s="6" t="s">
        <v>143</v>
      </c>
      <c r="M22" s="6" t="s">
        <v>143</v>
      </c>
      <c r="N22" s="11">
        <v>46</v>
      </c>
      <c r="O22" s="11">
        <v>51</v>
      </c>
      <c r="P22" s="11">
        <v>68</v>
      </c>
      <c r="Q22" s="11"/>
      <c r="R22" s="11"/>
      <c r="S22" s="11"/>
      <c r="T22" s="11"/>
      <c r="U22" s="11"/>
      <c r="V22" s="5"/>
      <c r="W22" s="11"/>
      <c r="X22" s="5"/>
      <c r="Y22" s="11">
        <f>SUM(N22:W22)</f>
        <v>165</v>
      </c>
      <c r="Z22" s="11">
        <f>Y22</f>
        <v>165</v>
      </c>
      <c r="AA22" s="11">
        <v>17</v>
      </c>
      <c r="AB22" s="11">
        <v>10</v>
      </c>
      <c r="AC22" s="11">
        <v>10</v>
      </c>
      <c r="AD22" s="11">
        <v>15</v>
      </c>
      <c r="AE22" s="11">
        <v>10</v>
      </c>
      <c r="AF22" s="11">
        <v>12</v>
      </c>
      <c r="AG22" s="11">
        <v>12</v>
      </c>
      <c r="AH22" s="11">
        <v>10</v>
      </c>
      <c r="AI22" s="11">
        <v>8</v>
      </c>
      <c r="AJ22" s="11">
        <v>18</v>
      </c>
      <c r="AK22" s="11">
        <v>10</v>
      </c>
      <c r="AL22" s="13">
        <f t="shared" si="3"/>
        <v>12</v>
      </c>
      <c r="AM22" s="14">
        <f t="shared" si="4"/>
        <v>177</v>
      </c>
    </row>
    <row r="23" spans="1:39" ht="38.450000000000003" customHeight="1" x14ac:dyDescent="0.25">
      <c r="A23" s="29">
        <v>5</v>
      </c>
      <c r="B23" s="21">
        <v>17</v>
      </c>
      <c r="C23" s="8" t="s">
        <v>17</v>
      </c>
      <c r="D23" s="6" t="s">
        <v>40</v>
      </c>
      <c r="E23" s="15" t="s">
        <v>48</v>
      </c>
      <c r="F23" s="8" t="s">
        <v>123</v>
      </c>
      <c r="G23" s="8" t="s">
        <v>128</v>
      </c>
      <c r="H23" s="8" t="s">
        <v>129</v>
      </c>
      <c r="I23" s="8" t="s">
        <v>130</v>
      </c>
      <c r="J23" s="8" t="s">
        <v>131</v>
      </c>
      <c r="K23" s="19" t="s">
        <v>180</v>
      </c>
      <c r="L23" s="6" t="s">
        <v>143</v>
      </c>
      <c r="M23" s="6" t="s">
        <v>143</v>
      </c>
      <c r="N23" s="11">
        <v>45</v>
      </c>
      <c r="O23" s="11">
        <v>51</v>
      </c>
      <c r="P23" s="11">
        <v>43</v>
      </c>
      <c r="Q23" s="11"/>
      <c r="R23" s="5"/>
      <c r="S23" s="11"/>
      <c r="T23" s="11"/>
      <c r="U23" s="11"/>
      <c r="V23" s="5"/>
      <c r="W23" s="11"/>
      <c r="X23" s="11"/>
      <c r="Y23" s="11">
        <f>SUM(N23:X23)</f>
        <v>139</v>
      </c>
      <c r="Z23" s="11">
        <f>Y23+15</f>
        <v>154</v>
      </c>
      <c r="AA23" s="11">
        <v>15</v>
      </c>
      <c r="AB23" s="11">
        <v>14</v>
      </c>
      <c r="AC23" s="11">
        <v>15</v>
      </c>
      <c r="AD23" s="11">
        <v>13</v>
      </c>
      <c r="AE23" s="11">
        <v>14</v>
      </c>
      <c r="AF23" s="11">
        <v>13</v>
      </c>
      <c r="AG23" s="11">
        <v>13</v>
      </c>
      <c r="AH23" s="11">
        <v>14</v>
      </c>
      <c r="AI23" s="11">
        <v>12</v>
      </c>
      <c r="AJ23" s="11">
        <v>15</v>
      </c>
      <c r="AK23" s="11">
        <v>15</v>
      </c>
      <c r="AL23" s="13">
        <f t="shared" si="3"/>
        <v>13.909090909090908</v>
      </c>
      <c r="AM23" s="14">
        <f t="shared" si="4"/>
        <v>167.90909090909091</v>
      </c>
    </row>
    <row r="24" spans="1:39" ht="39" customHeight="1" x14ac:dyDescent="0.25">
      <c r="A24" s="29">
        <v>6</v>
      </c>
      <c r="B24" s="21">
        <v>6</v>
      </c>
      <c r="C24" s="8" t="s">
        <v>6</v>
      </c>
      <c r="D24" s="6" t="s">
        <v>29</v>
      </c>
      <c r="E24" s="15" t="s">
        <v>48</v>
      </c>
      <c r="F24" s="8" t="s">
        <v>76</v>
      </c>
      <c r="G24" s="8" t="s">
        <v>80</v>
      </c>
      <c r="H24" s="8" t="s">
        <v>151</v>
      </c>
      <c r="I24" s="8" t="s">
        <v>81</v>
      </c>
      <c r="J24" s="8" t="s">
        <v>82</v>
      </c>
      <c r="K24" s="19" t="s">
        <v>180</v>
      </c>
      <c r="L24" s="6" t="s">
        <v>144</v>
      </c>
      <c r="M24" s="6" t="s">
        <v>143</v>
      </c>
      <c r="N24" s="11">
        <v>46</v>
      </c>
      <c r="O24" s="11">
        <v>42</v>
      </c>
      <c r="P24" s="11">
        <v>50</v>
      </c>
      <c r="Q24" s="11"/>
      <c r="R24" s="5"/>
      <c r="S24" s="11"/>
      <c r="T24" s="11"/>
      <c r="U24" s="11"/>
      <c r="V24" s="11"/>
      <c r="W24" s="11"/>
      <c r="X24" s="5"/>
      <c r="Y24" s="11">
        <f>SUM(N24:W24)</f>
        <v>138</v>
      </c>
      <c r="Z24" s="11">
        <f>Y24+15</f>
        <v>153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3">
        <f t="shared" si="3"/>
        <v>0</v>
      </c>
      <c r="AM24" s="14">
        <f t="shared" si="4"/>
        <v>153</v>
      </c>
    </row>
    <row r="25" spans="1:39" ht="57" customHeight="1" x14ac:dyDescent="0.25">
      <c r="A25" s="29">
        <v>7</v>
      </c>
      <c r="B25" s="21">
        <v>5</v>
      </c>
      <c r="C25" s="8" t="s">
        <v>5</v>
      </c>
      <c r="D25" s="6" t="s">
        <v>28</v>
      </c>
      <c r="E25" s="15" t="s">
        <v>47</v>
      </c>
      <c r="F25" s="8" t="s">
        <v>76</v>
      </c>
      <c r="G25" s="8" t="s">
        <v>83</v>
      </c>
      <c r="H25" s="8" t="s">
        <v>84</v>
      </c>
      <c r="I25" s="8" t="s">
        <v>85</v>
      </c>
      <c r="J25" s="8" t="s">
        <v>86</v>
      </c>
      <c r="K25" s="6" t="s">
        <v>143</v>
      </c>
      <c r="L25" s="6" t="s">
        <v>143</v>
      </c>
      <c r="M25" s="6" t="s">
        <v>143</v>
      </c>
      <c r="N25" s="11">
        <v>51</v>
      </c>
      <c r="O25" s="11">
        <v>56</v>
      </c>
      <c r="P25" s="11">
        <v>45</v>
      </c>
      <c r="Q25" s="11"/>
      <c r="R25" s="11"/>
      <c r="S25" s="5"/>
      <c r="T25" s="5"/>
      <c r="U25" s="11"/>
      <c r="V25" s="11"/>
      <c r="W25" s="11"/>
      <c r="X25" s="11"/>
      <c r="Y25" s="11">
        <f t="shared" si="2"/>
        <v>152</v>
      </c>
      <c r="Z25" s="11">
        <f>Y25</f>
        <v>152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3">
        <f t="shared" si="3"/>
        <v>0</v>
      </c>
      <c r="AM25" s="14">
        <f t="shared" si="4"/>
        <v>152</v>
      </c>
    </row>
    <row r="29" spans="1:39" ht="22.9" customHeight="1" x14ac:dyDescent="0.25">
      <c r="A29" s="4"/>
      <c r="B29" s="4"/>
      <c r="D29" s="4"/>
    </row>
    <row r="30" spans="1:39" ht="24.6" customHeight="1" x14ac:dyDescent="0.25">
      <c r="A30" s="4"/>
      <c r="B30" s="4"/>
      <c r="D30" s="4"/>
    </row>
    <row r="31" spans="1:39" ht="21" customHeight="1" x14ac:dyDescent="0.25">
      <c r="A31" s="4"/>
      <c r="B31" s="4"/>
      <c r="D31" s="4"/>
    </row>
    <row r="32" spans="1:39" ht="35.25" customHeight="1" x14ac:dyDescent="0.25">
      <c r="A32" s="4"/>
      <c r="B32" s="4"/>
      <c r="D32" s="4"/>
    </row>
  </sheetData>
  <sortState xmlns:xlrd2="http://schemas.microsoft.com/office/spreadsheetml/2017/richdata2" ref="A17:AM25">
    <sortCondition descending="1" ref="AM17:AM25"/>
  </sortState>
  <mergeCells count="8">
    <mergeCell ref="A2:D2"/>
    <mergeCell ref="N16:X16"/>
    <mergeCell ref="AA16:AK16"/>
    <mergeCell ref="AA13:AK13"/>
    <mergeCell ref="A15:F15"/>
    <mergeCell ref="N3:X3"/>
    <mergeCell ref="AA3:AK3"/>
    <mergeCell ref="AA5:AK5"/>
  </mergeCells>
  <hyperlinks>
    <hyperlink ref="J21" r:id="rId1" xr:uid="{57D1C265-028C-465B-8D70-D34E5119FF5F}"/>
    <hyperlink ref="J22" r:id="rId2" xr:uid="{C1298C95-CAD2-4136-B3FD-6B64C93B650F}"/>
    <hyperlink ref="H22" r:id="rId3" xr:uid="{687EA47B-8830-4F49-B273-83D6BE6536AC}"/>
    <hyperlink ref="H6" r:id="rId4" xr:uid="{F92EF693-6C38-4780-B2DC-9484D7CEF233}"/>
    <hyperlink ref="J6" r:id="rId5" xr:uid="{6DA7FD2B-AA75-45C4-A189-ECBC9ACD06AF}"/>
  </hyperlinks>
  <pageMargins left="0.39370078740157483" right="0.39370078740157483" top="0.39370078740157483" bottom="0.39370078740157483" header="0.31496062992125984" footer="0.31496062992125984"/>
  <pageSetup paperSize="9" scale="41" fitToWidth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cp:lastPrinted>2022-06-27T06:56:22Z</cp:lastPrinted>
  <dcterms:created xsi:type="dcterms:W3CDTF">2022-05-21T05:25:31Z</dcterms:created>
  <dcterms:modified xsi:type="dcterms:W3CDTF">2022-07-07T14:03:45Z</dcterms:modified>
</cp:coreProperties>
</file>